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katerina.vlkova" reservationPassword="0"/>
  <workbookPr/>
  <bookViews>
    <workbookView xWindow="240" yWindow="120" windowWidth="14940" windowHeight="9225" activeTab="0"/>
  </bookViews>
  <sheets>
    <sheet name="U150" sheetId="1" r:id="rId1"/>
  </sheets>
  <definedNames/>
  <calcPr/>
  <webPublishing/>
</workbook>
</file>

<file path=xl/sharedStrings.xml><?xml version="1.0" encoding="utf-8"?>
<sst xmlns="http://schemas.openxmlformats.org/spreadsheetml/2006/main" count="454" uniqueCount="208">
  <si>
    <t>ASPE10</t>
  </si>
  <si>
    <t>S</t>
  </si>
  <si>
    <t>Firma: ÚDRŽBA SILNIC Královéhradeckého kraje a.s.</t>
  </si>
  <si>
    <t>Soupis prací objektu</t>
  </si>
  <si>
    <t xml:space="preserve">Stavba: </t>
  </si>
  <si>
    <t>36702</t>
  </si>
  <si>
    <t>II/295 Dolní Branná - nehodová lokalita U150_neoceněný</t>
  </si>
  <si>
    <t>O</t>
  </si>
  <si>
    <t>Rozpočet:</t>
  </si>
  <si>
    <t>0,00</t>
  </si>
  <si>
    <t>15,00</t>
  </si>
  <si>
    <t>21,00</t>
  </si>
  <si>
    <t>3</t>
  </si>
  <si>
    <t>2</t>
  </si>
  <si>
    <t>U150</t>
  </si>
  <si>
    <t>Dolní Branná</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</si>
  <si>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</si>
  <si>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</si>
  <si>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</si>
  <si>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</si>
  <si>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</si>
  <si>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</si>
  <si>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</si>
  <si>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</si>
  <si>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</si>
  <si>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</si>
  <si>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</si>
  <si>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</si>
  <si>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</si>
  <si>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</si>
  <si>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</si>
  <si>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</si>
  <si>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</si>
  <si>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</si>
  <si>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</si>
  <si>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</si>
  <si>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014112</t>
  </si>
  <si>
    <t/>
  </si>
  <si>
    <t>POPLATKY ZA SKLÁDKU TYP S-IO (INERTNÍ ODPAD)</t>
  </si>
  <si>
    <t>T</t>
  </si>
  <si>
    <t>PP</t>
  </si>
  <si>
    <t>zemina</t>
  </si>
  <si>
    <t>VV</t>
  </si>
  <si>
    <t>zemina z krajnic (pol.č.12922) : 450*0,1*2,0=90,000 [A]</t>
  </si>
  <si>
    <t>TS</t>
  </si>
  <si>
    <t>zahrnuje veškeré poplatky provozovateli skládky související s uložením odpadu na skládce.</t>
  </si>
  <si>
    <t>02720</t>
  </si>
  <si>
    <t>POMOC PRÁCE ZŘÍZ NEBO ZAJIŠŤ REGULACI A OCHRANU DOPRAVY</t>
  </si>
  <si>
    <t>KPL</t>
  </si>
  <si>
    <t>„ Položka zahrnuje montáž a demontáž vč. dílčích přesunů kompletního dopravně-inženýrského opatření pro stavbu dle projektové dokumentace vč.této dokumentace a aktuálních požadavků na provedení - TP, typových dopravně inženýrských opatření apod“.</t>
  </si>
  <si>
    <t>1=1,000 [A]</t>
  </si>
  <si>
    <t>zahrnuje veškeré náklady spojené s objednatelem požadovanými zařízeními</t>
  </si>
  <si>
    <t>„Nájemné dočasného dopravního značení.“</t>
  </si>
  <si>
    <t>Zajištění dopravy během stavby osobami zhotovitele vč. dočasného dopr.značení.</t>
  </si>
  <si>
    <t>" Po dobu pracovní doby při realizaci stavby bude doprava řízena pracovníky stavby. Během technologické přestávky a v nočních hodinách bude provoz řízen světelnou signalizací. Pokud nastanou nepředvidatelné (kritické) dopravní situace během technologické přestávky (vč. mimopracovních dní), zhotovitel je povinen zajistit řízení provozu pracovníky stavby po dobu nezbytně nutnou.  " 
1=1,000 [A]</t>
  </si>
  <si>
    <t>02911</t>
  </si>
  <si>
    <t>OSTATNÍ POŽADAVKY - GEODETICKÉ ZAMĚŘENÍ</t>
  </si>
  <si>
    <t>SOUBOR</t>
  </si>
  <si>
    <t>Vytyčení stavby a skutečné zaměření stavby</t>
  </si>
  <si>
    <t>zahrnuje veškeré náklady spojené s objednatelem požadovanými pracemi</t>
  </si>
  <si>
    <t>02991</t>
  </si>
  <si>
    <t>OSTATNÍ POŽADAVKY - INFORMAČNÍ TABULE</t>
  </si>
  <si>
    <t>KUS</t>
  </si>
  <si>
    <t>Náklady na zřízení a dodání informačních tabulí s údaji o stavbě s textem dle vzoru  
SFDI vč.kotvení a podstavce. Po ukončení stavby odstranění.</t>
  </si>
  <si>
    <t>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</si>
  <si>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</si>
  <si>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Zemní práce</t>
  </si>
  <si>
    <t>7</t>
  </si>
  <si>
    <t>11120</t>
  </si>
  <si>
    <t>ODSTRANĚNÍ KŘOVIN</t>
  </si>
  <si>
    <t>M2</t>
  </si>
  <si>
    <t>vč.náletů, naložení a odvozu vč. likvidace dřevní hmoty</t>
  </si>
  <si>
    <t>náletové dřeviny - předpoklad : 40=40,000 [A]</t>
  </si>
  <si>
    <t>odstranění křovin a stromů do průměru 100 mm  
doprava dřevin bez ohledu na vzdálenost  
spálení na hromadách nebo štěpkování</t>
  </si>
  <si>
    <t>8</t>
  </si>
  <si>
    <t>11242</t>
  </si>
  <si>
    <t>ÚPRAVA STROMŮ D DO 0,9M ŘEZEM VĚTVÍ</t>
  </si>
  <si>
    <t>vč.naložení a odvozu vč. likvidace dřevní hmoty</t>
  </si>
  <si>
    <t>dle potřeby v rozhledu : 6=6,000 [A]</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</si>
  <si>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</si>
  <si>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11372</t>
  </si>
  <si>
    <t>R</t>
  </si>
  <si>
    <t>FRÉZOVÁNÍ ZPEVNĚNÝCH PLOCH ASFALTOVÝCH</t>
  </si>
  <si>
    <t>M3</t>
  </si>
  <si>
    <t>zahrnuje veškerou manipulaci, přesuny a uložení suti, zhotovitel v ceně zohlední zpětné využití vybouraného/recyklovaného materiálu</t>
  </si>
  <si>
    <t>oprava poruch vozovky frézováním v tl.10cm (prům. dl. x š. x tl.) 10% plochy: 450*7,7*0,10*0,1=34,650 [A] 
mikrokoberec : 450*7,7*0,02=69,300 [B] 
Celkem: A+B=103,950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</si>
  <si>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</si>
  <si>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113767</t>
  </si>
  <si>
    <t>FRÉZOVÁNÍ DRÁŽKY PRŮŘEZU DO 1000MM2 V ASFALTOVÉ VOZOVCE</t>
  </si>
  <si>
    <t>M</t>
  </si>
  <si>
    <t>20x50</t>
  </si>
  <si>
    <t>napojení na stáv.vozovku  : 8,7+6,7=15,400 [B] 
poruchy - předpoklad : 80=80,000 [C] 
Celkem: B+C=95,400 [D]</t>
  </si>
  <si>
    <t>Položka zahrnuje veškerou manipulaci s vybouranou sutí a s vybouranými hmotami vč. uložení na skládku.</t>
  </si>
  <si>
    <t>11</t>
  </si>
  <si>
    <t>12922</t>
  </si>
  <si>
    <t>ČIŠTĚNÍ KRAJNIC OD NÁNOSU TL. DO 100MM</t>
  </si>
  <si>
    <t>vč. naložení, odvozu a uložení na skládku</t>
  </si>
  <si>
    <t>nezp.krajnice : 2*450*0,5=450,000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</si>
  <si>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</si>
  <si>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Komunikace</t>
  </si>
  <si>
    <t>12</t>
  </si>
  <si>
    <t>56962</t>
  </si>
  <si>
    <t>ZPEVNĚNÍ KRAJNIC Z RECYKLOVANÉHO MATERIÁLU TL DO 100MM</t>
  </si>
  <si>
    <t>vyfrézovaný asfaltový materiál 0/32</t>
  </si>
  <si>
    <t>nezp.krajnice : 450*0,5*2=450,000 [A]</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</si>
  <si>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</si>
  <si>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13</t>
  </si>
  <si>
    <t>572213</t>
  </si>
  <si>
    <t>A</t>
  </si>
  <si>
    <t>SPOJOVACÍ POSTŘIK Z EMULZE DO 0,5KG/M2</t>
  </si>
  <si>
    <t>kationaktivní asfaltové emulze PS-E 0,3kg/m2</t>
  </si>
  <si>
    <t>oprava poruch vozovky 10% plochy: 450*7,7*0,10=346,500 [A]</t>
  </si>
  <si>
    <t>- dodání všech předepsaných materiálů pro postřiky v předepsaném množství  
- provedení dle předepsaného technologického předpisu  
- zřízení vrstvy bez rozlišení šířky, pokládání vrstvy po etapách  
- úpravu napojení, ukončení</t>
  </si>
  <si>
    <t>14</t>
  </si>
  <si>
    <t>B</t>
  </si>
  <si>
    <t>kationaktivní asfaltové emulze PS-E 0,5kg/m2</t>
  </si>
  <si>
    <t>oprava poruch vozovky 10% plochy: 450*7,7*0,10=346,500 [A] 
mikrokoberec : 450*7,7=3 465,000 [B] 
Celkem: A+B=3 811,500 [C]</t>
  </si>
  <si>
    <t>15</t>
  </si>
  <si>
    <t>572224</t>
  </si>
  <si>
    <t>SPOJOVACÍ POSTŘIK Z MODIFIK EMULZE DO 1,0KG/M2</t>
  </si>
  <si>
    <t>modifik. asfaltové emulze C 60 BP 5,  1,0 kg/m2</t>
  </si>
  <si>
    <t>oprava poruch - 3% z celk.plochy :  450*7,7*0,03=103,950 [A]</t>
  </si>
  <si>
    <t>16</t>
  </si>
  <si>
    <t>5732A</t>
  </si>
  <si>
    <t>MIKROKOBEREC DVOUVRSTVÝ FRAKCE KAMENIVA 0/8 + 0/8</t>
  </si>
  <si>
    <t>EMULZNÍ MIKROKOBEREC DVOUVRSTVÝ EMK-DV 0/8 20 MM   ČSN 736130  
dále i v souladu s ČSN EN 12273  a TKP 27</t>
  </si>
  <si>
    <t>mikrokoberec : 450*7,7=3 465,000 [A]</t>
  </si>
  <si>
    <t>Položka zahrnuje:  
- očištění povrchu podkladu, zakrytí poklopů, mříží a pod.  
- dodání veškerého potřebného materiálu (kamenivo předepsané frakce, emulze, přísady, voda)  
- pokládku dvou vrstev (tloušťka je dána frakcí použitého kameniva)  
- zhutnění (pokud je předepsáno zadávací dokumentací)  
Položka nezahrnuje odstranění vodorovného dopravního zančení a spojovací postřik</t>
  </si>
  <si>
    <t>17</t>
  </si>
  <si>
    <t>57476</t>
  </si>
  <si>
    <t>VOZOVKOVÉ VÝZTUŽNÉ VRSTVY Z GEOMŘÍŽOVINY S TKANINOU</t>
  </si>
  <si>
    <t>geotextílie s mřížkou za skalných vláken pevnost 100/100 kN dle TP115</t>
  </si>
  <si>
    <t>- dodání geomříže v požadované kvalitě a v množství včetně přesahů (přesahy započteny v jednotkové ceně)  
- očištění podkladu  
- pokládka geomříže dle předepsaného technologického předpisu</t>
  </si>
  <si>
    <t>18</t>
  </si>
  <si>
    <t>5774AE</t>
  </si>
  <si>
    <t>VRSTVY PRO OBNOVU A OPRAVY Z ASF BETONU ACO 11+, 11S</t>
  </si>
  <si>
    <t>nemodifikovaný ACO 11+ 50/70 v tl.40mm</t>
  </si>
  <si>
    <t>oprava poruch vozovky 10% plochy: 450*7,7*0,04*0,1=13,860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</si>
  <si>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</si>
  <si>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19</t>
  </si>
  <si>
    <t>5774EG</t>
  </si>
  <si>
    <t>VRSTVY PRO OBNOVU A OPRAVY Z ASF BETONU ACP 16+, 16S</t>
  </si>
  <si>
    <t>nemodifikovaný ACP 16+ 50/70 v tl.60mm</t>
  </si>
  <si>
    <t>oprava poruch vozovky 10% plochy: 450*7,7*0,06*0,1=20,790 [A]</t>
  </si>
  <si>
    <t>Ostatní konstrukce a práce</t>
  </si>
  <si>
    <t>20</t>
  </si>
  <si>
    <t>91228</t>
  </si>
  <si>
    <t>SMĚROVÉ SLOUPKY Z PLAST HMOT VČETNĚ ODRAZNÉHO PÁSKU</t>
  </si>
  <si>
    <t>bílé Z11</t>
  </si>
  <si>
    <t>doplnění : 2*6=12,000 [A]</t>
  </si>
  <si>
    <t>položka zahrnuje:  
- dodání a osazení sloupku včetně nutných zemních prací  
- vnitrostaveništní a mimostaveništní doprava  
- odrazky plastové nebo z retroreflexní fólie</t>
  </si>
  <si>
    <t>21</t>
  </si>
  <si>
    <t>912282</t>
  </si>
  <si>
    <t>SMĚROVÉ SLOUPKY Z PLAST HMOT - DEMONTÁŽ A ZPĚTNÁ MONTÁŽ</t>
  </si>
  <si>
    <t>2*24=48,000 [A]</t>
  </si>
  <si>
    <t>položka zahrnuje:  
- demontáž a osazení sloupku včetně nutných zemních prací  
- očištění  
- nové odrazky plastové nebo z retroreflexní fólie</t>
  </si>
  <si>
    <t>22</t>
  </si>
  <si>
    <t>914131</t>
  </si>
  <si>
    <t>DOPRAVNÍ ZNAČKY ZÁKLADNÍ VELIKOSTI OCELOVÉ FÓLIE TŘ 2 - DODÁVKA A MONTÁŽ</t>
  </si>
  <si>
    <t>retroreflexní úprava pro sil.II třídy - RA2, základní velikost  
dle stanovení místní úpravy provozu na pozemních komunikacích</t>
  </si>
  <si>
    <t>A2b : 2=2,000 [A] 
IP5 : 2=2,000 [B] 
Celkem: A+B=4,000 [C]</t>
  </si>
  <si>
    <t>položka zahrnuje:  
- dodávku a montáž značek v požadovaném provedení</t>
  </si>
  <si>
    <t>23</t>
  </si>
  <si>
    <t>914132</t>
  </si>
  <si>
    <t>DOPRAVNÍ ZNAČKY ZÁKLADNÍ VELIKOSTI OCELOVÉ FÓLIE TŘ 2 - MONTÁŽ S PŘEMÍSTĚNÍM</t>
  </si>
  <si>
    <t>7x Z3 výšková úprava: 6+7=13,000 [A]</t>
  </si>
  <si>
    <t>položka zahrnuje:  
- dopravu demontované značky z dočasné skládky  
- osazení a montáž značky na místě určeném projektem  
- nutnou opravu poškozených částí  
nezahrnuje dodávku značky</t>
  </si>
  <si>
    <t>24</t>
  </si>
  <si>
    <t>914133</t>
  </si>
  <si>
    <t>DOPRAVNÍ ZNAČKY ZÁKLADNÍ VELIKOSTI OCELOVÉ FÓLIE TŘ 2 - DEMONTÁŽ</t>
  </si>
  <si>
    <t>A1a, A1b : 2=2,000 [A] 
7x Z3 výšková úprava : 7+6=13,000 [B] 
Celkem: A+B=15,000 [C]</t>
  </si>
  <si>
    <t>Položka zahrnuje odstranění, demontáž a odklizení materiálu s odvozem na předepsané místo</t>
  </si>
  <si>
    <t>25</t>
  </si>
  <si>
    <t>914413</t>
  </si>
  <si>
    <t>DOPRAVNÍ ZNAČKY 100X150CM OCELOVÉ - DEMONTÁŽ</t>
  </si>
  <si>
    <t>vč. sloupků + naložení, odvozu a uložení na skládku</t>
  </si>
  <si>
    <t>nepovolená reklama : 1=1,000 [A]</t>
  </si>
  <si>
    <t>26</t>
  </si>
  <si>
    <t>914921</t>
  </si>
  <si>
    <t>SLOUPKY A STOJKY DOPRAVNÍCH ZNAČEK Z OCEL TRUBEK DO PATKY - DODÁVKA A MONTÁŽ</t>
  </si>
  <si>
    <t>dle stanovení místní úpravy provozu na pozemních komunikacích + atyp pro umístění Z3</t>
  </si>
  <si>
    <t>7x Z3 : 6+1=7,000 [A] 
A2b : 2=2,000 [D] 
IP5 : 2=2,000 [B] 
Celkem: A+D+B=11,000 [E]</t>
  </si>
  <si>
    <t>položka zahrnuje:  
- sloupky a upevňovací zařízení včetně jejich osazení (betonová patka, zemní práce)</t>
  </si>
  <si>
    <t>27</t>
  </si>
  <si>
    <t>914923</t>
  </si>
  <si>
    <t>SLOUPKY A STOJKY DZ Z OCEL TRUBEK DO PATKY DEMONTÁŽ</t>
  </si>
  <si>
    <t>v místě Z3 výměna za delší sloupky : 6+1=7,000 [A] 
záměna DZ : 2=2,000 [B] 
Celkem: A+B=9,000 [C]</t>
  </si>
  <si>
    <t>28</t>
  </si>
  <si>
    <t>915211</t>
  </si>
  <si>
    <t>VODOROVNÉ DOPRAVNÍ ZNAČENÍ PLASTEM HLADKÉ - DODÁVKA A POKLÁDKA</t>
  </si>
  <si>
    <t>optická psychologická brzda s akustickým efektem V18 dle TP133, retroreflexní úprava pro sil.II třídy  
dle stanovení místní úpravy provozu na pozemních komunikacích</t>
  </si>
  <si>
    <t>V18 : (5*3,25*0,5+6*3,25*0,25)=13,000 [A]</t>
  </si>
  <si>
    <t>položka zahrnuje:  
- dodání a pokládku nátěrového materiálu (měří se pouze natíraná plocha)  
- předznačení a reflexní úpravu</t>
  </si>
  <si>
    <t>29</t>
  </si>
  <si>
    <t>915231</t>
  </si>
  <si>
    <t>VODOR DOPRAV ZNAČ PLASTEM PROFIL ZVUČÍCÍ - DOD A POKLÁDKA</t>
  </si>
  <si>
    <t>Obnova VDZ - plast strukturální nehlučný - bílá, retroreflexní úprava pro sil.II třídy, dle TP133  
dle stanovení místní úpravy provozu na pozemních komunikacích</t>
  </si>
  <si>
    <t>nové VDZ  :  
V1a : 450*0,125=56,250 [A] 
V4 : 450*2*0,25=225,000 [B] 
Celkem: A+B=281,250 [C]</t>
  </si>
  <si>
    <t>30</t>
  </si>
  <si>
    <t>931327</t>
  </si>
  <si>
    <t>TĚSNĚNÍ DILATAČ SPAR ASF ZÁLIVKOU MODIFIK PRŮŘ DO 1000MM2</t>
  </si>
  <si>
    <t>zalití spáry modifikovanou asf.zálivkou</t>
  </si>
  <si>
    <t>položka zahrnuje dodávku a osazení předepsaného materiálu, očištění ploch spáry před úpravou, očištění okolí spáry po úpravě  
nezahrnuje těsnící profil</t>
  </si>
  <si>
    <t>31</t>
  </si>
  <si>
    <t>93808</t>
  </si>
  <si>
    <t>OČIŠTĚNÍ VOZOVEK ZAMETENÍM</t>
  </si>
  <si>
    <t>mikrokoberec : 450*7,7=3 465,000 [A] 
oprava poruch vozovky frézováním v tl.10cm (prům. dl. x š. x tl.) 10% plochy: 450*7,7*0,10=346,500 [B] 
Celkem: A+B=3 811,500 [C]</t>
  </si>
  <si>
    <t>položka zahrnuje očištění předepsaným způsobem včetně odklizení vzniklého odpadu</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</si>
</sst>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7">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xf numFmtId="177" fontId="0" fillId="2" borderId="1" xfId="0" applyNumberForma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styles" Target="styles.xml" /><Relationship Id="rId3" Type="http://schemas.openxmlformats.org/officeDocument/2006/relationships/sharedStrings" Target="sharedStrings.xml" /><Relationship Id="rId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pageSetUpPr fitToPage="1"/>
  </sheetPr>
  <dimension ref="A1:R135"/>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0+O8+O33+O54+O87</f>
      </c>
      <c t="s">
        <v>12</v>
      </c>
    </row>
    <row r="3" spans="1:16" ht="15" customHeight="1">
      <c r="A3" t="s">
        <v>1</v>
      </c>
      <c s="8" t="s">
        <v>4</v>
      </c>
      <c s="9" t="s">
        <v>5</v>
      </c>
      <c s="1"/>
      <c s="10" t="s">
        <v>6</v>
      </c>
      <c s="1"/>
      <c s="4"/>
      <c s="3" t="s">
        <v>14</v>
      </c>
      <c s="36">
        <f>0+I8+I33+I54+I87</f>
      </c>
      <c r="O3" t="s">
        <v>9</v>
      </c>
      <c t="s">
        <v>13</v>
      </c>
    </row>
    <row r="4" spans="1:16" ht="15" customHeight="1">
      <c r="A4" t="s">
        <v>7</v>
      </c>
      <c s="12" t="s">
        <v>8</v>
      </c>
      <c s="13" t="s">
        <v>14</v>
      </c>
      <c s="5"/>
      <c s="14" t="s">
        <v>15</v>
      </c>
      <c s="5"/>
      <c s="5"/>
      <c s="15"/>
      <c s="15"/>
      <c r="O4" t="s">
        <v>10</v>
      </c>
      <c t="s">
        <v>13</v>
      </c>
    </row>
    <row r="5" spans="1:16" ht="12.75" customHeight="1">
      <c r="A5" s="11" t="s">
        <v>16</v>
      </c>
      <c s="11" t="s">
        <v>18</v>
      </c>
      <c s="11" t="s">
        <v>20</v>
      </c>
      <c s="11" t="s">
        <v>21</v>
      </c>
      <c s="11" t="s">
        <v>22</v>
      </c>
      <c s="11" t="s">
        <v>24</v>
      </c>
      <c s="11" t="s">
        <v>26</v>
      </c>
      <c s="11" t="s">
        <v>28</v>
      </c>
      <c s="11"/>
      <c r="O5" t="s">
        <v>11</v>
      </c>
      <c t="s">
        <v>13</v>
      </c>
    </row>
    <row r="6" spans="1:9" ht="12.75" customHeight="1">
      <c r="A6" s="11"/>
      <c s="11"/>
      <c s="11"/>
      <c s="11"/>
      <c s="11"/>
      <c s="11"/>
      <c s="11"/>
      <c s="11" t="s">
        <v>29</v>
      </c>
      <c s="11" t="s">
        <v>31</v>
      </c>
    </row>
    <row r="7" spans="1:9" ht="12.75" customHeight="1">
      <c r="A7" s="11" t="s">
        <v>17</v>
      </c>
      <c s="11" t="s">
        <v>19</v>
      </c>
      <c s="11" t="s">
        <v>13</v>
      </c>
      <c s="11" t="s">
        <v>12</v>
      </c>
      <c s="11" t="s">
        <v>23</v>
      </c>
      <c s="11" t="s">
        <v>25</v>
      </c>
      <c s="11" t="s">
        <v>27</v>
      </c>
      <c s="11" t="s">
        <v>30</v>
      </c>
      <c s="11" t="s">
        <v>32</v>
      </c>
    </row>
    <row r="8" spans="1:18" ht="12.75" customHeight="1">
      <c r="A8" s="15" t="s">
        <v>33</v>
      </c>
      <c s="15"/>
      <c s="20" t="s">
        <v>17</v>
      </c>
      <c s="15"/>
      <c s="21" t="s">
        <v>34</v>
      </c>
      <c s="15"/>
      <c s="15"/>
      <c s="15"/>
      <c s="22">
        <f>0+Q8</f>
      </c>
      <c r="O8">
        <f>0+R8</f>
      </c>
      <c r="Q8">
        <f>0+I9+I13+I17+I21+I25+I29</f>
      </c>
      <c>
        <f>0+O9+O13+O17+O21+O25+O29</f>
      </c>
    </row>
    <row r="9" spans="1:16" ht="12.75">
      <c r="A9" s="19" t="s">
        <v>35</v>
      </c>
      <c s="23" t="s">
        <v>19</v>
      </c>
      <c s="23" t="s">
        <v>36</v>
      </c>
      <c s="19" t="s">
        <v>37</v>
      </c>
      <c s="24" t="s">
        <v>38</v>
      </c>
      <c s="25" t="s">
        <v>39</v>
      </c>
      <c s="26">
        <v>90</v>
      </c>
      <c s="27">
        <v>0</v>
      </c>
      <c s="27">
        <f>ROUND(ROUND(H9,2)*ROUND(G9,3),2)</f>
      </c>
      <c r="O9">
        <f>(I9*21)/100</f>
      </c>
      <c t="s">
        <v>13</v>
      </c>
    </row>
    <row r="10" spans="1:5" ht="12.75">
      <c r="A10" s="28" t="s">
        <v>40</v>
      </c>
      <c r="E10" s="29" t="s">
        <v>41</v>
      </c>
    </row>
    <row r="11" spans="1:5" ht="12.75">
      <c r="A11" s="30" t="s">
        <v>42</v>
      </c>
      <c r="E11" s="31" t="s">
        <v>43</v>
      </c>
    </row>
    <row r="12" spans="1:5" ht="25.5">
      <c r="A12" t="s">
        <v>44</v>
      </c>
      <c r="E12" s="29" t="s">
        <v>45</v>
      </c>
    </row>
    <row r="13" spans="1:16" ht="12.75">
      <c r="A13" s="19" t="s">
        <v>35</v>
      </c>
      <c s="23" t="s">
        <v>13</v>
      </c>
      <c s="23" t="s">
        <v>46</v>
      </c>
      <c s="19" t="s">
        <v>19</v>
      </c>
      <c s="24" t="s">
        <v>47</v>
      </c>
      <c s="25" t="s">
        <v>48</v>
      </c>
      <c s="26">
        <v>1</v>
      </c>
      <c s="27">
        <v>0</v>
      </c>
      <c s="27">
        <f>ROUND(ROUND(H13,2)*ROUND(G13,3),2)</f>
      </c>
      <c r="O13">
        <f>(I13*21)/100</f>
      </c>
      <c t="s">
        <v>13</v>
      </c>
    </row>
    <row r="14" spans="1:5" ht="51">
      <c r="A14" s="28" t="s">
        <v>40</v>
      </c>
      <c r="E14" s="29" t="s">
        <v>49</v>
      </c>
    </row>
    <row r="15" spans="1:5" ht="12.75">
      <c r="A15" s="30" t="s">
        <v>42</v>
      </c>
      <c r="E15" s="31" t="s">
        <v>50</v>
      </c>
    </row>
    <row r="16" spans="1:5" ht="12.75">
      <c r="A16" t="s">
        <v>44</v>
      </c>
      <c r="E16" s="29" t="s">
        <v>51</v>
      </c>
    </row>
    <row r="17" spans="1:16" ht="12.75">
      <c r="A17" s="19" t="s">
        <v>35</v>
      </c>
      <c s="23" t="s">
        <v>12</v>
      </c>
      <c s="23" t="s">
        <v>46</v>
      </c>
      <c s="19" t="s">
        <v>13</v>
      </c>
      <c s="24" t="s">
        <v>47</v>
      </c>
      <c s="25" t="s">
        <v>48</v>
      </c>
      <c s="26">
        <v>1</v>
      </c>
      <c s="27">
        <v>0</v>
      </c>
      <c s="27">
        <f>ROUND(ROUND(H17,2)*ROUND(G17,3),2)</f>
      </c>
      <c r="O17">
        <f>(I17*21)/100</f>
      </c>
      <c t="s">
        <v>13</v>
      </c>
    </row>
    <row r="18" spans="1:5" ht="12.75">
      <c r="A18" s="28" t="s">
        <v>40</v>
      </c>
      <c r="E18" s="29" t="s">
        <v>52</v>
      </c>
    </row>
    <row r="19" spans="1:5" ht="12.75">
      <c r="A19" s="30" t="s">
        <v>42</v>
      </c>
      <c r="E19" s="31" t="s">
        <v>50</v>
      </c>
    </row>
    <row r="20" spans="1:5" ht="12.75">
      <c r="A20" t="s">
        <v>44</v>
      </c>
      <c r="E20" s="29" t="s">
        <v>51</v>
      </c>
    </row>
    <row r="21" spans="1:16" ht="12.75">
      <c r="A21" s="19" t="s">
        <v>35</v>
      </c>
      <c s="23" t="s">
        <v>23</v>
      </c>
      <c s="23" t="s">
        <v>46</v>
      </c>
      <c s="19" t="s">
        <v>12</v>
      </c>
      <c s="24" t="s">
        <v>47</v>
      </c>
      <c s="25" t="s">
        <v>48</v>
      </c>
      <c s="26">
        <v>1</v>
      </c>
      <c s="27">
        <v>0</v>
      </c>
      <c s="27">
        <f>ROUND(ROUND(H21,2)*ROUND(G21,3),2)</f>
      </c>
      <c r="O21">
        <f>(I21*21)/100</f>
      </c>
      <c t="s">
        <v>13</v>
      </c>
    </row>
    <row r="22" spans="1:5" ht="12.75">
      <c r="A22" s="28" t="s">
        <v>40</v>
      </c>
      <c r="E22" s="29" t="s">
        <v>53</v>
      </c>
    </row>
    <row r="23" spans="1:5" ht="76.5">
      <c r="A23" s="30" t="s">
        <v>42</v>
      </c>
      <c r="E23" s="31" t="s">
        <v>54</v>
      </c>
    </row>
    <row r="24" spans="1:5" ht="12.75">
      <c r="A24" t="s">
        <v>44</v>
      </c>
      <c r="E24" s="29" t="s">
        <v>51</v>
      </c>
    </row>
    <row r="25" spans="1:16" ht="12.75">
      <c r="A25" s="19" t="s">
        <v>35</v>
      </c>
      <c s="23" t="s">
        <v>25</v>
      </c>
      <c s="23" t="s">
        <v>55</v>
      </c>
      <c s="19" t="s">
        <v>37</v>
      </c>
      <c s="24" t="s">
        <v>56</v>
      </c>
      <c s="25" t="s">
        <v>57</v>
      </c>
      <c s="26">
        <v>1</v>
      </c>
      <c s="27">
        <v>0</v>
      </c>
      <c s="27">
        <f>ROUND(ROUND(H25,2)*ROUND(G25,3),2)</f>
      </c>
      <c r="O25">
        <f>(I25*21)/100</f>
      </c>
      <c t="s">
        <v>13</v>
      </c>
    </row>
    <row r="26" spans="1:5" ht="12.75">
      <c r="A26" s="28" t="s">
        <v>40</v>
      </c>
      <c r="E26" s="29" t="s">
        <v>58</v>
      </c>
    </row>
    <row r="27" spans="1:5" ht="12.75">
      <c r="A27" s="30" t="s">
        <v>42</v>
      </c>
      <c r="E27" s="31" t="s">
        <v>37</v>
      </c>
    </row>
    <row r="28" spans="1:5" ht="12.75">
      <c r="A28" t="s">
        <v>44</v>
      </c>
      <c r="E28" s="29" t="s">
        <v>59</v>
      </c>
    </row>
    <row r="29" spans="1:16" ht="12.75">
      <c r="A29" s="19" t="s">
        <v>35</v>
      </c>
      <c s="23" t="s">
        <v>27</v>
      </c>
      <c s="23" t="s">
        <v>60</v>
      </c>
      <c s="19" t="s">
        <v>37</v>
      </c>
      <c s="24" t="s">
        <v>61</v>
      </c>
      <c s="25" t="s">
        <v>62</v>
      </c>
      <c s="26">
        <v>2</v>
      </c>
      <c s="27">
        <v>0</v>
      </c>
      <c s="27">
        <f>ROUND(ROUND(H29,2)*ROUND(G29,3),2)</f>
      </c>
      <c r="O29">
        <f>(I29*21)/100</f>
      </c>
      <c t="s">
        <v>13</v>
      </c>
    </row>
    <row r="30" spans="1:5" ht="25.5">
      <c r="A30" s="28" t="s">
        <v>40</v>
      </c>
      <c r="E30" s="29" t="s">
        <v>63</v>
      </c>
    </row>
    <row r="31" spans="1:5" ht="12.75">
      <c r="A31" s="30" t="s">
        <v>42</v>
      </c>
      <c r="E31" s="31" t="s">
        <v>64</v>
      </c>
    </row>
    <row r="32" spans="1:5" ht="89.25">
      <c r="A32" t="s">
        <v>44</v>
      </c>
      <c r="E32" s="29" t="s">
        <v>65</v>
      </c>
    </row>
    <row r="33" spans="1:18" ht="12.75" customHeight="1">
      <c r="A33" s="5" t="s">
        <v>33</v>
      </c>
      <c s="5"/>
      <c s="34" t="s">
        <v>19</v>
      </c>
      <c s="5"/>
      <c s="21" t="s">
        <v>66</v>
      </c>
      <c s="5"/>
      <c s="5"/>
      <c s="5"/>
      <c s="35">
        <f>0+Q33</f>
      </c>
      <c r="O33">
        <f>0+R33</f>
      </c>
      <c r="Q33">
        <f>0+I34+I38+I42+I46+I50</f>
      </c>
      <c>
        <f>0+O34+O38+O42+O46+O50</f>
      </c>
    </row>
    <row r="34" spans="1:16" ht="12.75">
      <c r="A34" s="19" t="s">
        <v>35</v>
      </c>
      <c s="23" t="s">
        <v>67</v>
      </c>
      <c s="23" t="s">
        <v>68</v>
      </c>
      <c s="19" t="s">
        <v>37</v>
      </c>
      <c s="24" t="s">
        <v>69</v>
      </c>
      <c s="25" t="s">
        <v>70</v>
      </c>
      <c s="26">
        <v>40</v>
      </c>
      <c s="27">
        <v>0</v>
      </c>
      <c s="27">
        <f>ROUND(ROUND(H34,2)*ROUND(G34,3),2)</f>
      </c>
      <c r="O34">
        <f>(I34*21)/100</f>
      </c>
      <c t="s">
        <v>13</v>
      </c>
    </row>
    <row r="35" spans="1:5" ht="12.75">
      <c r="A35" s="28" t="s">
        <v>40</v>
      </c>
      <c r="E35" s="29" t="s">
        <v>71</v>
      </c>
    </row>
    <row r="36" spans="1:5" ht="12.75">
      <c r="A36" s="30" t="s">
        <v>42</v>
      </c>
      <c r="E36" s="31" t="s">
        <v>72</v>
      </c>
    </row>
    <row r="37" spans="1:5" ht="38.25">
      <c r="A37" t="s">
        <v>44</v>
      </c>
      <c r="E37" s="29" t="s">
        <v>73</v>
      </c>
    </row>
    <row r="38" spans="1:16" ht="12.75">
      <c r="A38" s="19" t="s">
        <v>35</v>
      </c>
      <c s="23" t="s">
        <v>74</v>
      </c>
      <c s="23" t="s">
        <v>75</v>
      </c>
      <c s="19" t="s">
        <v>37</v>
      </c>
      <c s="24" t="s">
        <v>76</v>
      </c>
      <c s="25" t="s">
        <v>62</v>
      </c>
      <c s="26">
        <v>6</v>
      </c>
      <c s="27">
        <v>0</v>
      </c>
      <c s="27">
        <f>ROUND(ROUND(H38,2)*ROUND(G38,3),2)</f>
      </c>
      <c r="O38">
        <f>(I38*21)/100</f>
      </c>
      <c t="s">
        <v>13</v>
      </c>
    </row>
    <row r="39" spans="1:5" ht="12.75">
      <c r="A39" s="28" t="s">
        <v>40</v>
      </c>
      <c r="E39" s="29" t="s">
        <v>77</v>
      </c>
    </row>
    <row r="40" spans="1:5" ht="12.75">
      <c r="A40" s="30" t="s">
        <v>42</v>
      </c>
      <c r="E40" s="31" t="s">
        <v>78</v>
      </c>
    </row>
    <row r="41" spans="1:5" ht="76.5">
      <c r="A41" t="s">
        <v>44</v>
      </c>
      <c r="E41" s="29" t="s">
        <v>79</v>
      </c>
    </row>
    <row r="42" spans="1:16" ht="12.75">
      <c r="A42" s="19" t="s">
        <v>35</v>
      </c>
      <c s="23" t="s">
        <v>30</v>
      </c>
      <c s="23" t="s">
        <v>80</v>
      </c>
      <c s="19" t="s">
        <v>81</v>
      </c>
      <c s="24" t="s">
        <v>82</v>
      </c>
      <c s="25" t="s">
        <v>83</v>
      </c>
      <c s="26">
        <v>103.95</v>
      </c>
      <c s="27">
        <v>0</v>
      </c>
      <c s="27">
        <f>ROUND(ROUND(H42,2)*ROUND(G42,3),2)</f>
      </c>
      <c r="O42">
        <f>(I42*21)/100</f>
      </c>
      <c t="s">
        <v>13</v>
      </c>
    </row>
    <row r="43" spans="1:5" ht="25.5">
      <c r="A43" s="28" t="s">
        <v>40</v>
      </c>
      <c r="E43" s="29" t="s">
        <v>84</v>
      </c>
    </row>
    <row r="44" spans="1:5" ht="51">
      <c r="A44" s="30" t="s">
        <v>42</v>
      </c>
      <c r="E44" s="31" t="s">
        <v>85</v>
      </c>
    </row>
    <row r="45" spans="1:5" ht="63.75">
      <c r="A45" t="s">
        <v>44</v>
      </c>
      <c r="E45" s="29" t="s">
        <v>86</v>
      </c>
    </row>
    <row r="46" spans="1:16" ht="12.75">
      <c r="A46" s="19" t="s">
        <v>35</v>
      </c>
      <c s="23" t="s">
        <v>32</v>
      </c>
      <c s="23" t="s">
        <v>87</v>
      </c>
      <c s="19" t="s">
        <v>81</v>
      </c>
      <c s="24" t="s">
        <v>88</v>
      </c>
      <c s="25" t="s">
        <v>89</v>
      </c>
      <c s="26">
        <v>95.4</v>
      </c>
      <c s="27">
        <v>0</v>
      </c>
      <c s="27">
        <f>ROUND(ROUND(H46,2)*ROUND(G46,3),2)</f>
      </c>
      <c r="O46">
        <f>(I46*21)/100</f>
      </c>
      <c t="s">
        <v>13</v>
      </c>
    </row>
    <row r="47" spans="1:5" ht="12.75">
      <c r="A47" s="28" t="s">
        <v>40</v>
      </c>
      <c r="E47" s="29" t="s">
        <v>90</v>
      </c>
    </row>
    <row r="48" spans="1:5" ht="38.25">
      <c r="A48" s="30" t="s">
        <v>42</v>
      </c>
      <c r="E48" s="31" t="s">
        <v>91</v>
      </c>
    </row>
    <row r="49" spans="1:5" ht="25.5">
      <c r="A49" t="s">
        <v>44</v>
      </c>
      <c r="E49" s="29" t="s">
        <v>92</v>
      </c>
    </row>
    <row r="50" spans="1:16" ht="12.75">
      <c r="A50" s="19" t="s">
        <v>35</v>
      </c>
      <c s="23" t="s">
        <v>93</v>
      </c>
      <c s="23" t="s">
        <v>94</v>
      </c>
      <c s="19" t="s">
        <v>37</v>
      </c>
      <c s="24" t="s">
        <v>95</v>
      </c>
      <c s="25" t="s">
        <v>70</v>
      </c>
      <c s="26">
        <v>450</v>
      </c>
      <c s="27">
        <v>0</v>
      </c>
      <c s="27">
        <f>ROUND(ROUND(H50,2)*ROUND(G50,3),2)</f>
      </c>
      <c r="O50">
        <f>(I50*21)/100</f>
      </c>
      <c t="s">
        <v>13</v>
      </c>
    </row>
    <row r="51" spans="1:5" ht="12.75">
      <c r="A51" s="28" t="s">
        <v>40</v>
      </c>
      <c r="E51" s="29" t="s">
        <v>96</v>
      </c>
    </row>
    <row r="52" spans="1:5" ht="12.75">
      <c r="A52" s="30" t="s">
        <v>42</v>
      </c>
      <c r="E52" s="31" t="s">
        <v>97</v>
      </c>
    </row>
    <row r="53" spans="1:5" ht="63.75">
      <c r="A53" t="s">
        <v>44</v>
      </c>
      <c r="E53" s="29" t="s">
        <v>98</v>
      </c>
    </row>
    <row r="54" spans="1:18" ht="12.75" customHeight="1">
      <c r="A54" s="5" t="s">
        <v>33</v>
      </c>
      <c s="5"/>
      <c s="34" t="s">
        <v>25</v>
      </c>
      <c s="5"/>
      <c s="21" t="s">
        <v>99</v>
      </c>
      <c s="5"/>
      <c s="5"/>
      <c s="5"/>
      <c s="35">
        <f>0+Q54</f>
      </c>
      <c r="O54">
        <f>0+R54</f>
      </c>
      <c r="Q54">
        <f>0+I55+I59+I63+I67+I71+I75+I79+I83</f>
      </c>
      <c>
        <f>0+O55+O59+O63+O67+O71+O75+O79+O83</f>
      </c>
    </row>
    <row r="55" spans="1:16" ht="12.75">
      <c r="A55" s="19" t="s">
        <v>35</v>
      </c>
      <c s="23" t="s">
        <v>100</v>
      </c>
      <c s="23" t="s">
        <v>101</v>
      </c>
      <c s="19" t="s">
        <v>37</v>
      </c>
      <c s="24" t="s">
        <v>102</v>
      </c>
      <c s="25" t="s">
        <v>70</v>
      </c>
      <c s="26">
        <v>450</v>
      </c>
      <c s="27">
        <v>0</v>
      </c>
      <c s="27">
        <f>ROUND(ROUND(H55,2)*ROUND(G55,3),2)</f>
      </c>
      <c r="O55">
        <f>(I55*21)/100</f>
      </c>
      <c t="s">
        <v>13</v>
      </c>
    </row>
    <row r="56" spans="1:5" ht="12.75">
      <c r="A56" s="28" t="s">
        <v>40</v>
      </c>
      <c r="E56" s="29" t="s">
        <v>103</v>
      </c>
    </row>
    <row r="57" spans="1:5" ht="12.75">
      <c r="A57" s="30" t="s">
        <v>42</v>
      </c>
      <c r="E57" s="31" t="s">
        <v>104</v>
      </c>
    </row>
    <row r="58" spans="1:5" ht="102">
      <c r="A58" t="s">
        <v>44</v>
      </c>
      <c r="E58" s="29" t="s">
        <v>105</v>
      </c>
    </row>
    <row r="59" spans="1:16" ht="12.75">
      <c r="A59" s="19" t="s">
        <v>35</v>
      </c>
      <c s="23" t="s">
        <v>106</v>
      </c>
      <c s="23" t="s">
        <v>107</v>
      </c>
      <c s="19" t="s">
        <v>108</v>
      </c>
      <c s="24" t="s">
        <v>109</v>
      </c>
      <c s="25" t="s">
        <v>70</v>
      </c>
      <c s="26">
        <v>346.5</v>
      </c>
      <c s="27">
        <v>0</v>
      </c>
      <c s="27">
        <f>ROUND(ROUND(H59,2)*ROUND(G59,3),2)</f>
      </c>
      <c r="O59">
        <f>(I59*21)/100</f>
      </c>
      <c t="s">
        <v>13</v>
      </c>
    </row>
    <row r="60" spans="1:5" ht="12.75">
      <c r="A60" s="28" t="s">
        <v>40</v>
      </c>
      <c r="E60" s="29" t="s">
        <v>110</v>
      </c>
    </row>
    <row r="61" spans="1:5" ht="12.75">
      <c r="A61" s="30" t="s">
        <v>42</v>
      </c>
      <c r="E61" s="31" t="s">
        <v>111</v>
      </c>
    </row>
    <row r="62" spans="1:5" ht="51">
      <c r="A62" t="s">
        <v>44</v>
      </c>
      <c r="E62" s="29" t="s">
        <v>112</v>
      </c>
    </row>
    <row r="63" spans="1:16" ht="12.75">
      <c r="A63" s="19" t="s">
        <v>35</v>
      </c>
      <c s="23" t="s">
        <v>113</v>
      </c>
      <c s="23" t="s">
        <v>107</v>
      </c>
      <c s="19" t="s">
        <v>114</v>
      </c>
      <c s="24" t="s">
        <v>109</v>
      </c>
      <c s="25" t="s">
        <v>70</v>
      </c>
      <c s="26">
        <v>3811.5</v>
      </c>
      <c s="27">
        <v>0</v>
      </c>
      <c s="27">
        <f>ROUND(ROUND(H63,2)*ROUND(G63,3),2)</f>
      </c>
      <c r="O63">
        <f>(I63*21)/100</f>
      </c>
      <c t="s">
        <v>13</v>
      </c>
    </row>
    <row r="64" spans="1:5" ht="12.75">
      <c r="A64" s="28" t="s">
        <v>40</v>
      </c>
      <c r="E64" s="29" t="s">
        <v>115</v>
      </c>
    </row>
    <row r="65" spans="1:5" ht="38.25">
      <c r="A65" s="30" t="s">
        <v>42</v>
      </c>
      <c r="E65" s="31" t="s">
        <v>116</v>
      </c>
    </row>
    <row r="66" spans="1:5" ht="51">
      <c r="A66" t="s">
        <v>44</v>
      </c>
      <c r="E66" s="29" t="s">
        <v>112</v>
      </c>
    </row>
    <row r="67" spans="1:16" ht="12.75">
      <c r="A67" s="19" t="s">
        <v>35</v>
      </c>
      <c s="23" t="s">
        <v>117</v>
      </c>
      <c s="23" t="s">
        <v>118</v>
      </c>
      <c s="19" t="s">
        <v>81</v>
      </c>
      <c s="24" t="s">
        <v>119</v>
      </c>
      <c s="25" t="s">
        <v>70</v>
      </c>
      <c s="26">
        <v>103.95</v>
      </c>
      <c s="27">
        <v>0</v>
      </c>
      <c s="27">
        <f>ROUND(ROUND(H67,2)*ROUND(G67,3),2)</f>
      </c>
      <c r="O67">
        <f>(I67*21)/100</f>
      </c>
      <c t="s">
        <v>13</v>
      </c>
    </row>
    <row r="68" spans="1:5" ht="12.75">
      <c r="A68" s="28" t="s">
        <v>40</v>
      </c>
      <c r="E68" s="29" t="s">
        <v>120</v>
      </c>
    </row>
    <row r="69" spans="1:5" ht="12.75">
      <c r="A69" s="30" t="s">
        <v>42</v>
      </c>
      <c r="E69" s="31" t="s">
        <v>121</v>
      </c>
    </row>
    <row r="70" spans="1:5" ht="51">
      <c r="A70" t="s">
        <v>44</v>
      </c>
      <c r="E70" s="29" t="s">
        <v>112</v>
      </c>
    </row>
    <row r="71" spans="1:16" ht="12.75">
      <c r="A71" s="19" t="s">
        <v>35</v>
      </c>
      <c s="23" t="s">
        <v>122</v>
      </c>
      <c s="23" t="s">
        <v>123</v>
      </c>
      <c s="19" t="s">
        <v>81</v>
      </c>
      <c s="24" t="s">
        <v>124</v>
      </c>
      <c s="25" t="s">
        <v>70</v>
      </c>
      <c s="26">
        <v>3465</v>
      </c>
      <c s="27">
        <v>0</v>
      </c>
      <c s="27">
        <f>ROUND(ROUND(H71,2)*ROUND(G71,3),2)</f>
      </c>
      <c r="O71">
        <f>(I71*21)/100</f>
      </c>
      <c t="s">
        <v>13</v>
      </c>
    </row>
    <row r="72" spans="1:5" ht="25.5">
      <c r="A72" s="28" t="s">
        <v>40</v>
      </c>
      <c r="E72" s="29" t="s">
        <v>125</v>
      </c>
    </row>
    <row r="73" spans="1:5" ht="12.75">
      <c r="A73" s="30" t="s">
        <v>42</v>
      </c>
      <c r="E73" s="31" t="s">
        <v>126</v>
      </c>
    </row>
    <row r="74" spans="1:5" ht="89.25">
      <c r="A74" t="s">
        <v>44</v>
      </c>
      <c r="E74" s="29" t="s">
        <v>127</v>
      </c>
    </row>
    <row r="75" spans="1:16" ht="12.75">
      <c r="A75" s="19" t="s">
        <v>35</v>
      </c>
      <c s="23" t="s">
        <v>128</v>
      </c>
      <c s="23" t="s">
        <v>129</v>
      </c>
      <c s="19" t="s">
        <v>81</v>
      </c>
      <c s="24" t="s">
        <v>130</v>
      </c>
      <c s="25" t="s">
        <v>70</v>
      </c>
      <c s="26">
        <v>103.95</v>
      </c>
      <c s="27">
        <v>0</v>
      </c>
      <c s="27">
        <f>ROUND(ROUND(H75,2)*ROUND(G75,3),2)</f>
      </c>
      <c r="O75">
        <f>(I75*21)/100</f>
      </c>
      <c t="s">
        <v>13</v>
      </c>
    </row>
    <row r="76" spans="1:5" ht="12.75">
      <c r="A76" s="28" t="s">
        <v>40</v>
      </c>
      <c r="E76" s="29" t="s">
        <v>131</v>
      </c>
    </row>
    <row r="77" spans="1:5" ht="12.75">
      <c r="A77" s="30" t="s">
        <v>42</v>
      </c>
      <c r="E77" s="31" t="s">
        <v>121</v>
      </c>
    </row>
    <row r="78" spans="1:5" ht="51">
      <c r="A78" t="s">
        <v>44</v>
      </c>
      <c r="E78" s="29" t="s">
        <v>132</v>
      </c>
    </row>
    <row r="79" spans="1:16" ht="12.75">
      <c r="A79" s="19" t="s">
        <v>35</v>
      </c>
      <c s="23" t="s">
        <v>133</v>
      </c>
      <c s="23" t="s">
        <v>134</v>
      </c>
      <c s="19" t="s">
        <v>81</v>
      </c>
      <c s="24" t="s">
        <v>135</v>
      </c>
      <c s="25" t="s">
        <v>83</v>
      </c>
      <c s="26">
        <v>13.86</v>
      </c>
      <c s="27">
        <v>0</v>
      </c>
      <c s="27">
        <f>ROUND(ROUND(H79,2)*ROUND(G79,3),2)</f>
      </c>
      <c r="O79">
        <f>(I79*21)/100</f>
      </c>
      <c t="s">
        <v>13</v>
      </c>
    </row>
    <row r="80" spans="1:5" ht="12.75">
      <c r="A80" s="28" t="s">
        <v>40</v>
      </c>
      <c r="E80" s="29" t="s">
        <v>136</v>
      </c>
    </row>
    <row r="81" spans="1:5" ht="12.75">
      <c r="A81" s="30" t="s">
        <v>42</v>
      </c>
      <c r="E81" s="31" t="s">
        <v>137</v>
      </c>
    </row>
    <row r="82" spans="1:5" ht="204">
      <c r="A82" t="s">
        <v>44</v>
      </c>
      <c r="E82" s="29" t="s">
        <v>138</v>
      </c>
    </row>
    <row r="83" spans="1:16" ht="12.75">
      <c r="A83" s="19" t="s">
        <v>35</v>
      </c>
      <c s="23" t="s">
        <v>139</v>
      </c>
      <c s="23" t="s">
        <v>140</v>
      </c>
      <c s="19" t="s">
        <v>81</v>
      </c>
      <c s="24" t="s">
        <v>141</v>
      </c>
      <c s="25" t="s">
        <v>83</v>
      </c>
      <c s="26">
        <v>20.79</v>
      </c>
      <c s="27">
        <v>0</v>
      </c>
      <c s="27">
        <f>ROUND(ROUND(H83,2)*ROUND(G83,3),2)</f>
      </c>
      <c r="O83">
        <f>(I83*21)/100</f>
      </c>
      <c t="s">
        <v>13</v>
      </c>
    </row>
    <row r="84" spans="1:5" ht="12.75">
      <c r="A84" s="28" t="s">
        <v>40</v>
      </c>
      <c r="E84" s="29" t="s">
        <v>142</v>
      </c>
    </row>
    <row r="85" spans="1:5" ht="12.75">
      <c r="A85" s="30" t="s">
        <v>42</v>
      </c>
      <c r="E85" s="31" t="s">
        <v>143</v>
      </c>
    </row>
    <row r="86" spans="1:5" ht="204">
      <c r="A86" t="s">
        <v>44</v>
      </c>
      <c r="E86" s="29" t="s">
        <v>138</v>
      </c>
    </row>
    <row r="87" spans="1:18" ht="12.75" customHeight="1">
      <c r="A87" s="5" t="s">
        <v>33</v>
      </c>
      <c s="5"/>
      <c s="34" t="s">
        <v>30</v>
      </c>
      <c s="5"/>
      <c s="21" t="s">
        <v>144</v>
      </c>
      <c s="5"/>
      <c s="5"/>
      <c s="5"/>
      <c s="35">
        <f>0+Q87</f>
      </c>
      <c r="O87">
        <f>0+R87</f>
      </c>
      <c r="Q87">
        <f>0+I88+I92+I96+I100+I104+I108+I112+I116+I120+I124+I128+I132</f>
      </c>
      <c>
        <f>0+O88+O92+O96+O100+O104+O108+O112+O116+O120+O124+O128+O132</f>
      </c>
    </row>
    <row r="88" spans="1:16" ht="12.75">
      <c r="A88" s="19" t="s">
        <v>35</v>
      </c>
      <c s="23" t="s">
        <v>145</v>
      </c>
      <c s="23" t="s">
        <v>146</v>
      </c>
      <c s="19" t="s">
        <v>37</v>
      </c>
      <c s="24" t="s">
        <v>147</v>
      </c>
      <c s="25" t="s">
        <v>62</v>
      </c>
      <c s="26">
        <v>12</v>
      </c>
      <c s="27">
        <v>0</v>
      </c>
      <c s="27">
        <f>ROUND(ROUND(H88,2)*ROUND(G88,3),2)</f>
      </c>
      <c r="O88">
        <f>(I88*21)/100</f>
      </c>
      <c t="s">
        <v>13</v>
      </c>
    </row>
    <row r="89" spans="1:5" ht="12.75">
      <c r="A89" s="28" t="s">
        <v>40</v>
      </c>
      <c r="E89" s="29" t="s">
        <v>148</v>
      </c>
    </row>
    <row r="90" spans="1:5" ht="12.75">
      <c r="A90" s="30" t="s">
        <v>42</v>
      </c>
      <c r="E90" s="31" t="s">
        <v>149</v>
      </c>
    </row>
    <row r="91" spans="1:5" ht="51">
      <c r="A91" t="s">
        <v>44</v>
      </c>
      <c r="E91" s="29" t="s">
        <v>150</v>
      </c>
    </row>
    <row r="92" spans="1:16" ht="12.75">
      <c r="A92" s="19" t="s">
        <v>35</v>
      </c>
      <c s="23" t="s">
        <v>151</v>
      </c>
      <c s="23" t="s">
        <v>152</v>
      </c>
      <c s="19" t="s">
        <v>37</v>
      </c>
      <c s="24" t="s">
        <v>153</v>
      </c>
      <c s="25" t="s">
        <v>62</v>
      </c>
      <c s="26">
        <v>48</v>
      </c>
      <c s="27">
        <v>0</v>
      </c>
      <c s="27">
        <f>ROUND(ROUND(H92,2)*ROUND(G92,3),2)</f>
      </c>
      <c r="O92">
        <f>(I92*21)/100</f>
      </c>
      <c t="s">
        <v>13</v>
      </c>
    </row>
    <row r="93" spans="1:5" ht="12.75">
      <c r="A93" s="28" t="s">
        <v>40</v>
      </c>
      <c r="E93" s="29" t="s">
        <v>37</v>
      </c>
    </row>
    <row r="94" spans="1:5" ht="12.75">
      <c r="A94" s="30" t="s">
        <v>42</v>
      </c>
      <c r="E94" s="31" t="s">
        <v>154</v>
      </c>
    </row>
    <row r="95" spans="1:5" ht="51">
      <c r="A95" t="s">
        <v>44</v>
      </c>
      <c r="E95" s="29" t="s">
        <v>155</v>
      </c>
    </row>
    <row r="96" spans="1:16" ht="25.5">
      <c r="A96" s="19" t="s">
        <v>35</v>
      </c>
      <c s="23" t="s">
        <v>156</v>
      </c>
      <c s="23" t="s">
        <v>157</v>
      </c>
      <c s="19" t="s">
        <v>37</v>
      </c>
      <c s="24" t="s">
        <v>158</v>
      </c>
      <c s="25" t="s">
        <v>62</v>
      </c>
      <c s="26">
        <v>4</v>
      </c>
      <c s="27">
        <v>0</v>
      </c>
      <c s="27">
        <f>ROUND(ROUND(H96,2)*ROUND(G96,3),2)</f>
      </c>
      <c r="O96">
        <f>(I96*21)/100</f>
      </c>
      <c t="s">
        <v>13</v>
      </c>
    </row>
    <row r="97" spans="1:5" ht="25.5">
      <c r="A97" s="28" t="s">
        <v>40</v>
      </c>
      <c r="E97" s="29" t="s">
        <v>159</v>
      </c>
    </row>
    <row r="98" spans="1:5" ht="38.25">
      <c r="A98" s="30" t="s">
        <v>42</v>
      </c>
      <c r="E98" s="31" t="s">
        <v>160</v>
      </c>
    </row>
    <row r="99" spans="1:5" ht="25.5">
      <c r="A99" t="s">
        <v>44</v>
      </c>
      <c r="E99" s="29" t="s">
        <v>161</v>
      </c>
    </row>
    <row r="100" spans="1:16" ht="25.5">
      <c r="A100" s="19" t="s">
        <v>35</v>
      </c>
      <c s="23" t="s">
        <v>162</v>
      </c>
      <c s="23" t="s">
        <v>163</v>
      </c>
      <c s="19" t="s">
        <v>37</v>
      </c>
      <c s="24" t="s">
        <v>164</v>
      </c>
      <c s="25" t="s">
        <v>62</v>
      </c>
      <c s="26">
        <v>13</v>
      </c>
      <c s="27">
        <v>0</v>
      </c>
      <c s="27">
        <f>ROUND(ROUND(H100,2)*ROUND(G100,3),2)</f>
      </c>
      <c r="O100">
        <f>(I100*21)/100</f>
      </c>
      <c t="s">
        <v>13</v>
      </c>
    </row>
    <row r="101" spans="1:5" ht="12.75">
      <c r="A101" s="28" t="s">
        <v>40</v>
      </c>
      <c r="E101" s="29" t="s">
        <v>37</v>
      </c>
    </row>
    <row r="102" spans="1:5" ht="12.75">
      <c r="A102" s="30" t="s">
        <v>42</v>
      </c>
      <c r="E102" s="31" t="s">
        <v>165</v>
      </c>
    </row>
    <row r="103" spans="1:5" ht="63.75">
      <c r="A103" t="s">
        <v>44</v>
      </c>
      <c r="E103" s="29" t="s">
        <v>166</v>
      </c>
    </row>
    <row r="104" spans="1:16" ht="12.75">
      <c r="A104" s="19" t="s">
        <v>35</v>
      </c>
      <c s="23" t="s">
        <v>167</v>
      </c>
      <c s="23" t="s">
        <v>168</v>
      </c>
      <c s="19" t="s">
        <v>37</v>
      </c>
      <c s="24" t="s">
        <v>169</v>
      </c>
      <c s="25" t="s">
        <v>62</v>
      </c>
      <c s="26">
        <v>15</v>
      </c>
      <c s="27">
        <v>0</v>
      </c>
      <c s="27">
        <f>ROUND(ROUND(H104,2)*ROUND(G104,3),2)</f>
      </c>
      <c r="O104">
        <f>(I104*21)/100</f>
      </c>
      <c t="s">
        <v>13</v>
      </c>
    </row>
    <row r="105" spans="1:5" ht="12.75">
      <c r="A105" s="28" t="s">
        <v>40</v>
      </c>
      <c r="E105" s="29" t="s">
        <v>96</v>
      </c>
    </row>
    <row r="106" spans="1:5" ht="38.25">
      <c r="A106" s="30" t="s">
        <v>42</v>
      </c>
      <c r="E106" s="31" t="s">
        <v>170</v>
      </c>
    </row>
    <row r="107" spans="1:5" ht="25.5">
      <c r="A107" t="s">
        <v>44</v>
      </c>
      <c r="E107" s="29" t="s">
        <v>171</v>
      </c>
    </row>
    <row r="108" spans="1:16" ht="12.75">
      <c r="A108" s="19" t="s">
        <v>35</v>
      </c>
      <c s="23" t="s">
        <v>172</v>
      </c>
      <c s="23" t="s">
        <v>173</v>
      </c>
      <c s="19" t="s">
        <v>37</v>
      </c>
      <c s="24" t="s">
        <v>174</v>
      </c>
      <c s="25" t="s">
        <v>62</v>
      </c>
      <c s="26">
        <v>1</v>
      </c>
      <c s="27">
        <v>0</v>
      </c>
      <c s="27">
        <f>ROUND(ROUND(H108,2)*ROUND(G108,3),2)</f>
      </c>
      <c r="O108">
        <f>(I108*21)/100</f>
      </c>
      <c t="s">
        <v>13</v>
      </c>
    </row>
    <row r="109" spans="1:5" ht="12.75">
      <c r="A109" s="28" t="s">
        <v>40</v>
      </c>
      <c r="E109" s="29" t="s">
        <v>175</v>
      </c>
    </row>
    <row r="110" spans="1:5" ht="12.75">
      <c r="A110" s="30" t="s">
        <v>42</v>
      </c>
      <c r="E110" s="31" t="s">
        <v>176</v>
      </c>
    </row>
    <row r="111" spans="1:5" ht="25.5">
      <c r="A111" t="s">
        <v>44</v>
      </c>
      <c r="E111" s="29" t="s">
        <v>171</v>
      </c>
    </row>
    <row r="112" spans="1:16" ht="25.5">
      <c r="A112" s="19" t="s">
        <v>35</v>
      </c>
      <c s="23" t="s">
        <v>177</v>
      </c>
      <c s="23" t="s">
        <v>178</v>
      </c>
      <c s="19" t="s">
        <v>37</v>
      </c>
      <c s="24" t="s">
        <v>179</v>
      </c>
      <c s="25" t="s">
        <v>62</v>
      </c>
      <c s="26">
        <v>11</v>
      </c>
      <c s="27">
        <v>0</v>
      </c>
      <c s="27">
        <f>ROUND(ROUND(H112,2)*ROUND(G112,3),2)</f>
      </c>
      <c r="O112">
        <f>(I112*21)/100</f>
      </c>
      <c t="s">
        <v>13</v>
      </c>
    </row>
    <row r="113" spans="1:5" ht="25.5">
      <c r="A113" s="28" t="s">
        <v>40</v>
      </c>
      <c r="E113" s="29" t="s">
        <v>180</v>
      </c>
    </row>
    <row r="114" spans="1:5" ht="51">
      <c r="A114" s="30" t="s">
        <v>42</v>
      </c>
      <c r="E114" s="31" t="s">
        <v>181</v>
      </c>
    </row>
    <row r="115" spans="1:5" ht="25.5">
      <c r="A115" t="s">
        <v>44</v>
      </c>
      <c r="E115" s="29" t="s">
        <v>182</v>
      </c>
    </row>
    <row r="116" spans="1:16" ht="12.75">
      <c r="A116" s="19" t="s">
        <v>35</v>
      </c>
      <c s="23" t="s">
        <v>183</v>
      </c>
      <c s="23" t="s">
        <v>184</v>
      </c>
      <c s="19" t="s">
        <v>37</v>
      </c>
      <c s="24" t="s">
        <v>185</v>
      </c>
      <c s="25" t="s">
        <v>62</v>
      </c>
      <c s="26">
        <v>9</v>
      </c>
      <c s="27">
        <v>0</v>
      </c>
      <c s="27">
        <f>ROUND(ROUND(H116,2)*ROUND(G116,3),2)</f>
      </c>
      <c r="O116">
        <f>(I116*21)/100</f>
      </c>
      <c t="s">
        <v>13</v>
      </c>
    </row>
    <row r="117" spans="1:5" ht="12.75">
      <c r="A117" s="28" t="s">
        <v>40</v>
      </c>
      <c r="E117" s="29" t="s">
        <v>96</v>
      </c>
    </row>
    <row r="118" spans="1:5" ht="38.25">
      <c r="A118" s="30" t="s">
        <v>42</v>
      </c>
      <c r="E118" s="31" t="s">
        <v>186</v>
      </c>
    </row>
    <row r="119" spans="1:5" ht="25.5">
      <c r="A119" t="s">
        <v>44</v>
      </c>
      <c r="E119" s="29" t="s">
        <v>171</v>
      </c>
    </row>
    <row r="120" spans="1:16" ht="25.5">
      <c r="A120" s="19" t="s">
        <v>35</v>
      </c>
      <c s="23" t="s">
        <v>187</v>
      </c>
      <c s="23" t="s">
        <v>188</v>
      </c>
      <c s="19" t="s">
        <v>37</v>
      </c>
      <c s="24" t="s">
        <v>189</v>
      </c>
      <c s="25" t="s">
        <v>70</v>
      </c>
      <c s="26">
        <v>13</v>
      </c>
      <c s="27">
        <v>0</v>
      </c>
      <c s="27">
        <f>ROUND(ROUND(H120,2)*ROUND(G120,3),2)</f>
      </c>
      <c r="O120">
        <f>(I120*21)/100</f>
      </c>
      <c t="s">
        <v>13</v>
      </c>
    </row>
    <row r="121" spans="1:5" ht="38.25">
      <c r="A121" s="28" t="s">
        <v>40</v>
      </c>
      <c r="E121" s="29" t="s">
        <v>190</v>
      </c>
    </row>
    <row r="122" spans="1:5" ht="12.75">
      <c r="A122" s="30" t="s">
        <v>42</v>
      </c>
      <c r="E122" s="31" t="s">
        <v>191</v>
      </c>
    </row>
    <row r="123" spans="1:5" ht="38.25">
      <c r="A123" t="s">
        <v>44</v>
      </c>
      <c r="E123" s="29" t="s">
        <v>192</v>
      </c>
    </row>
    <row r="124" spans="1:16" ht="12.75">
      <c r="A124" s="19" t="s">
        <v>35</v>
      </c>
      <c s="23" t="s">
        <v>193</v>
      </c>
      <c s="23" t="s">
        <v>194</v>
      </c>
      <c s="19" t="s">
        <v>37</v>
      </c>
      <c s="24" t="s">
        <v>195</v>
      </c>
      <c s="25" t="s">
        <v>70</v>
      </c>
      <c s="26">
        <v>281.25</v>
      </c>
      <c s="27">
        <v>0</v>
      </c>
      <c s="27">
        <f>ROUND(ROUND(H124,2)*ROUND(G124,3),2)</f>
      </c>
      <c r="O124">
        <f>(I124*21)/100</f>
      </c>
      <c t="s">
        <v>13</v>
      </c>
    </row>
    <row r="125" spans="1:5" ht="38.25">
      <c r="A125" s="28" t="s">
        <v>40</v>
      </c>
      <c r="E125" s="29" t="s">
        <v>196</v>
      </c>
    </row>
    <row r="126" spans="1:5" ht="51">
      <c r="A126" s="30" t="s">
        <v>42</v>
      </c>
      <c r="E126" s="31" t="s">
        <v>197</v>
      </c>
    </row>
    <row r="127" spans="1:5" ht="38.25">
      <c r="A127" t="s">
        <v>44</v>
      </c>
      <c r="E127" s="29" t="s">
        <v>192</v>
      </c>
    </row>
    <row r="128" spans="1:16" ht="12.75">
      <c r="A128" s="19" t="s">
        <v>35</v>
      </c>
      <c s="23" t="s">
        <v>198</v>
      </c>
      <c s="23" t="s">
        <v>199</v>
      </c>
      <c s="19" t="s">
        <v>37</v>
      </c>
      <c s="24" t="s">
        <v>200</v>
      </c>
      <c s="25" t="s">
        <v>89</v>
      </c>
      <c s="26">
        <v>95.4</v>
      </c>
      <c s="27">
        <v>0</v>
      </c>
      <c s="27">
        <f>ROUND(ROUND(H128,2)*ROUND(G128,3),2)</f>
      </c>
      <c r="O128">
        <f>(I128*21)/100</f>
      </c>
      <c t="s">
        <v>13</v>
      </c>
    </row>
    <row r="129" spans="1:5" ht="12.75">
      <c r="A129" s="28" t="s">
        <v>40</v>
      </c>
      <c r="E129" s="29" t="s">
        <v>201</v>
      </c>
    </row>
    <row r="130" spans="1:5" ht="38.25">
      <c r="A130" s="30" t="s">
        <v>42</v>
      </c>
      <c r="E130" s="31" t="s">
        <v>91</v>
      </c>
    </row>
    <row r="131" spans="1:5" ht="38.25">
      <c r="A131" t="s">
        <v>44</v>
      </c>
      <c r="E131" s="29" t="s">
        <v>202</v>
      </c>
    </row>
    <row r="132" spans="1:16" ht="12.75">
      <c r="A132" s="19" t="s">
        <v>35</v>
      </c>
      <c s="23" t="s">
        <v>203</v>
      </c>
      <c s="23" t="s">
        <v>204</v>
      </c>
      <c s="19" t="s">
        <v>81</v>
      </c>
      <c s="24" t="s">
        <v>205</v>
      </c>
      <c s="25" t="s">
        <v>70</v>
      </c>
      <c s="26">
        <v>3811.5</v>
      </c>
      <c s="27">
        <v>0</v>
      </c>
      <c s="27">
        <f>ROUND(ROUND(H132,2)*ROUND(G132,3),2)</f>
      </c>
      <c r="O132">
        <f>(I132*21)/100</f>
      </c>
      <c t="s">
        <v>13</v>
      </c>
    </row>
    <row r="133" spans="1:5" ht="12.75">
      <c r="A133" s="28" t="s">
        <v>40</v>
      </c>
      <c r="E133" s="29" t="s">
        <v>96</v>
      </c>
    </row>
    <row r="134" spans="1:5" ht="51">
      <c r="A134" s="30" t="s">
        <v>42</v>
      </c>
      <c r="E134" s="31" t="s">
        <v>206</v>
      </c>
    </row>
    <row r="135" spans="1:5" ht="25.5">
      <c r="A135" t="s">
        <v>44</v>
      </c>
      <c r="E135" s="29" t="s">
        <v>207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